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ome4y-my.sharepoint.com/personal/jens_homeforyou_be/Documents/Teammap van Home4You/Home4You/H4Y - Panden/Verkoop/Mortsel - Oudebaan 1 (Nieuwbouw 4 app)/"/>
    </mc:Choice>
  </mc:AlternateContent>
  <xr:revisionPtr revIDLastSave="0" documentId="8_{EC51E363-E5A5-4C5C-877C-F3381D06DAFB}" xr6:coauthVersionLast="47" xr6:coauthVersionMax="47" xr10:uidLastSave="{00000000-0000-0000-0000-000000000000}"/>
  <bookViews>
    <workbookView xWindow="-120" yWindow="-120" windowWidth="51840" windowHeight="21240" xr2:uid="{24C61F2A-5247-4DBB-807A-AF9C16F269C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1" l="1"/>
  <c r="I19" i="1"/>
  <c r="I18" i="1"/>
  <c r="I17" i="1"/>
  <c r="I16" i="1"/>
  <c r="J16" i="1" s="1"/>
  <c r="L16" i="1" s="1"/>
  <c r="I10" i="1"/>
  <c r="J10" i="1" s="1"/>
  <c r="L10" i="1" s="1"/>
  <c r="I9" i="1"/>
  <c r="J9" i="1" s="1"/>
  <c r="L9" i="1" s="1"/>
  <c r="I8" i="1"/>
  <c r="I7" i="1"/>
  <c r="J7" i="1" s="1"/>
  <c r="H20" i="1"/>
  <c r="H19" i="1"/>
  <c r="H18" i="1"/>
  <c r="H17" i="1"/>
  <c r="G11" i="1"/>
  <c r="F11" i="1"/>
  <c r="E11" i="1"/>
  <c r="J20" i="1"/>
  <c r="L20" i="1" s="1"/>
  <c r="J17" i="1"/>
  <c r="L17" i="1" s="1"/>
  <c r="J8" i="1"/>
  <c r="L8" i="1" s="1"/>
  <c r="J18" i="1" l="1"/>
  <c r="L18" i="1" s="1"/>
  <c r="J19" i="1"/>
  <c r="L19" i="1" s="1"/>
  <c r="L7" i="1"/>
</calcChain>
</file>

<file path=xl/sharedStrings.xml><?xml version="1.0" encoding="utf-8"?>
<sst xmlns="http://schemas.openxmlformats.org/spreadsheetml/2006/main" count="36" uniqueCount="32">
  <si>
    <t>Verkoopprijs</t>
  </si>
  <si>
    <t>Appartement 1</t>
  </si>
  <si>
    <t>Appartement 2</t>
  </si>
  <si>
    <t>Appartement 3</t>
  </si>
  <si>
    <t>Appartement 4</t>
  </si>
  <si>
    <t>Niveau</t>
  </si>
  <si>
    <t>Appartement</t>
  </si>
  <si>
    <t>Aandeel</t>
  </si>
  <si>
    <t>Slpkmrs</t>
  </si>
  <si>
    <t>bruto opp.(m²)</t>
  </si>
  <si>
    <t>opp. Terras</t>
  </si>
  <si>
    <t>opp. Tuin</t>
  </si>
  <si>
    <t>Grondaandeel</t>
  </si>
  <si>
    <t>Basisakte excl BTW</t>
  </si>
  <si>
    <t>Prijs inclusief BTW en 12% registratier.</t>
  </si>
  <si>
    <t>Staanplaats/ berging</t>
  </si>
  <si>
    <t>Opp (m²)</t>
  </si>
  <si>
    <t>Prijs inclusief</t>
  </si>
  <si>
    <t>Staanplaats "1"</t>
  </si>
  <si>
    <t>Berging "1"</t>
  </si>
  <si>
    <t>Berging "2"</t>
  </si>
  <si>
    <t>Berging "3"</t>
  </si>
  <si>
    <t>Berging "4"</t>
  </si>
  <si>
    <t>Na ondertekening van de koopovereenkomst zijn de prijzen vast en kunnen ze niet herzien worden.</t>
  </si>
  <si>
    <t>Project "Robijn" - Mortsel</t>
  </si>
  <si>
    <t>Constructie</t>
  </si>
  <si>
    <t>Eén berging is per appartement mee aan te kopen. De staanplaats is in eerste instantie voorbehouden en mee aan te kopen door het gelijkvloers.</t>
  </si>
  <si>
    <t>Prijzen exclusief aansluitingen nutsvoorzieningen (+ coördinatiefee), aankoopakte, basisakte en erelonen notaris</t>
  </si>
  <si>
    <t>Autostaanplaats en kelderbergingen</t>
  </si>
  <si>
    <t xml:space="preserve">De weergegeven prijzen zijn ter informatie. Hieraan kunnen geen rechten ontleend worden. De prijzen hebben geen geldigheids- of vervaldatum tot op moment van de </t>
  </si>
  <si>
    <t>ondertekening van de koopovereenkomst.</t>
  </si>
  <si>
    <t>februari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</si>
</sst>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 &quot;€&quot;\ * #,##0.00_ ;_ &quot;€&quot;\ * \-#,##0.00_ ;_ &quot;€&quot;\ * &quot;-&quot;??_ ;_ @_ "/>
    <numFmt numFmtId="164" formatCode="_-* #,##0.00\ &quot;€&quot;_-;\-* #,##0.00\ &quot;€&quot;_-;_-* &quot;-&quot;??\ &quot;€&quot;_-;_-@_-"/>
    <numFmt numFmtId="165" formatCode="_-* #,##0.00\ [$€-813]_-;\-* #,##0.00\ [$€-813]_-;_-* &quot;-&quot;??\ [$€-813]_-;_-@_-"/>
    <numFmt numFmtId="166" formatCode="_-* #,##0\ &quot;€&quot;_-;\-* #,##0\ &quot;€&quot;_-;_-* &quot;-&quot;??\ &quot;€&quot;_-;_-@_-"/>
    <numFmt numFmtId="167" formatCode="_ [$€-813]\ * #,##0.00_ ;_ [$€-813]\ * \-#,##0.00_ ;_ [$€-813]\ * &quot;-&quot;??_ ;_ @_ "/>
    <numFmt numFmtId="168" formatCode="&quot;€&quot;#,##0_);[Red]\(&quot;€&quot;#,##0\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20"/>
      <name val="Calibri"/>
      <family val="2"/>
      <scheme val="minor"/>
    </font>
    <font>
      <b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4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right"/>
    </xf>
    <xf numFmtId="0" fontId="0" fillId="0" borderId="0" xfId="0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horizontal="center"/>
    </xf>
    <xf numFmtId="9" fontId="0" fillId="0" borderId="0" xfId="2" applyFont="1" applyFill="1"/>
    <xf numFmtId="164" fontId="0" fillId="0" borderId="0" xfId="0" applyNumberFormat="1"/>
    <xf numFmtId="165" fontId="5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6" fillId="0" borderId="0" xfId="0" applyNumberFormat="1" applyFont="1" applyAlignment="1">
      <alignment horizontal="left" vertical="center"/>
    </xf>
    <xf numFmtId="167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 vertical="center"/>
    </xf>
    <xf numFmtId="10" fontId="0" fillId="0" borderId="0" xfId="2" applyNumberFormat="1" applyFont="1"/>
    <xf numFmtId="0" fontId="2" fillId="2" borderId="7" xfId="0" applyFont="1" applyFill="1" applyBorder="1" applyAlignment="1">
      <alignment horizontal="center" vertical="center" wrapText="1"/>
    </xf>
    <xf numFmtId="165" fontId="4" fillId="2" borderId="1" xfId="0" applyNumberFormat="1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66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7" fillId="0" borderId="0" xfId="0" applyFont="1" applyAlignment="1">
      <alignment vertical="center"/>
    </xf>
    <xf numFmtId="168" fontId="2" fillId="0" borderId="0" xfId="0" applyNumberFormat="1" applyFont="1"/>
    <xf numFmtId="0" fontId="2" fillId="0" borderId="0" xfId="0" applyFont="1" applyAlignment="1">
      <alignment horizontal="center"/>
    </xf>
    <xf numFmtId="17" fontId="0" fillId="0" borderId="0" xfId="0" quotePrefix="1" applyNumberFormat="1" applyAlignment="1">
      <alignment horizontal="right"/>
    </xf>
    <xf numFmtId="0" fontId="0" fillId="0" borderId="2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44" fontId="9" fillId="0" borderId="6" xfId="0" applyNumberFormat="1" applyFont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8" fillId="2" borderId="8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left"/>
    </xf>
    <xf numFmtId="0" fontId="7" fillId="0" borderId="10" xfId="0" applyFont="1" applyBorder="1" applyAlignment="1">
      <alignment horizontal="left"/>
    </xf>
    <xf numFmtId="0" fontId="7" fillId="0" borderId="3" xfId="0" applyFont="1" applyBorder="1" applyAlignment="1">
      <alignment horizontal="center"/>
    </xf>
    <xf numFmtId="0" fontId="0" fillId="0" borderId="9" xfId="0" applyBorder="1" applyAlignment="1">
      <alignment horizontal="center"/>
    </xf>
    <xf numFmtId="165" fontId="2" fillId="0" borderId="3" xfId="3" applyNumberFormat="1" applyFont="1" applyBorder="1" applyAlignment="1">
      <alignment horizontal="center"/>
    </xf>
    <xf numFmtId="165" fontId="1" fillId="0" borderId="3" xfId="3" applyNumberFormat="1" applyFont="1" applyBorder="1" applyAlignment="1">
      <alignment horizontal="center"/>
    </xf>
    <xf numFmtId="166" fontId="0" fillId="0" borderId="0" xfId="3" applyNumberFormat="1" applyFont="1"/>
    <xf numFmtId="0" fontId="7" fillId="3" borderId="9" xfId="0" applyFont="1" applyFill="1" applyBorder="1" applyAlignment="1">
      <alignment horizontal="center" vertical="top"/>
    </xf>
    <xf numFmtId="0" fontId="7" fillId="0" borderId="5" xfId="0" applyFont="1" applyBorder="1" applyAlignment="1">
      <alignment horizontal="center"/>
    </xf>
    <xf numFmtId="0" fontId="7" fillId="3" borderId="12" xfId="0" applyFont="1" applyFill="1" applyBorder="1" applyAlignment="1">
      <alignment horizontal="center" vertical="top"/>
    </xf>
    <xf numFmtId="0" fontId="7" fillId="3" borderId="4" xfId="0" applyFont="1" applyFill="1" applyBorder="1" applyAlignment="1">
      <alignment horizontal="center" vertical="top"/>
    </xf>
    <xf numFmtId="44" fontId="0" fillId="0" borderId="0" xfId="3" applyFont="1"/>
    <xf numFmtId="0" fontId="8" fillId="2" borderId="3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166" fontId="0" fillId="0" borderId="0" xfId="3" applyNumberFormat="1" applyFont="1" applyAlignment="1">
      <alignment wrapText="1"/>
    </xf>
    <xf numFmtId="0" fontId="7" fillId="3" borderId="6" xfId="0" applyFont="1" applyFill="1" applyBorder="1"/>
    <xf numFmtId="0" fontId="7" fillId="3" borderId="0" xfId="0" applyFont="1" applyFill="1" applyAlignment="1">
      <alignment horizontal="center"/>
    </xf>
    <xf numFmtId="0" fontId="7" fillId="3" borderId="0" xfId="0" applyFont="1" applyFill="1"/>
    <xf numFmtId="164" fontId="8" fillId="0" borderId="4" xfId="1" applyNumberFormat="1" applyFont="1" applyBorder="1" applyAlignment="1">
      <alignment horizontal="center"/>
    </xf>
    <xf numFmtId="164" fontId="1" fillId="0" borderId="1" xfId="3" applyNumberFormat="1" applyFon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3" borderId="9" xfId="0" applyNumberFormat="1" applyFill="1" applyBorder="1" applyAlignment="1">
      <alignment horizontal="center"/>
    </xf>
    <xf numFmtId="2" fontId="7" fillId="0" borderId="3" xfId="0" applyNumberFormat="1" applyFont="1" applyBorder="1" applyAlignment="1">
      <alignment horizontal="center"/>
    </xf>
    <xf numFmtId="164" fontId="8" fillId="0" borderId="1" xfId="1" applyNumberFormat="1" applyFont="1" applyBorder="1" applyAlignment="1">
      <alignment horizontal="center"/>
    </xf>
    <xf numFmtId="164" fontId="0" fillId="3" borderId="12" xfId="0" quotePrefix="1" applyNumberFormat="1" applyFill="1" applyBorder="1" applyAlignment="1">
      <alignment horizontal="center"/>
    </xf>
    <xf numFmtId="0" fontId="7" fillId="3" borderId="5" xfId="0" applyFont="1" applyFill="1" applyBorder="1"/>
    <xf numFmtId="0" fontId="7" fillId="3" borderId="11" xfId="0" applyFont="1" applyFill="1" applyBorder="1" applyAlignment="1">
      <alignment horizontal="center"/>
    </xf>
    <xf numFmtId="0" fontId="7" fillId="3" borderId="11" xfId="0" applyFont="1" applyFill="1" applyBorder="1"/>
    <xf numFmtId="164" fontId="0" fillId="3" borderId="4" xfId="0" quotePrefix="1" applyNumberFormat="1" applyFill="1" applyBorder="1" applyAlignment="1">
      <alignment horizontal="center"/>
    </xf>
    <xf numFmtId="2" fontId="0" fillId="0" borderId="0" xfId="2" applyNumberFormat="1" applyFont="1" applyFill="1"/>
    <xf numFmtId="44" fontId="0" fillId="0" borderId="0" xfId="0" applyNumberFormat="1"/>
    <xf numFmtId="44" fontId="0" fillId="0" borderId="0" xfId="1" applyFont="1" applyFill="1"/>
    <xf numFmtId="164" fontId="0" fillId="0" borderId="10" xfId="0" applyNumberForma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2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</cellXfs>
  <cellStyles count="4">
    <cellStyle name="Procent" xfId="2" builtinId="5"/>
    <cellStyle name="Standaard" xfId="0" builtinId="0"/>
    <cellStyle name="Valuta" xfId="1" builtinId="4"/>
    <cellStyle name="Valuta 2" xfId="3" xr:uid="{EE4B1CFB-7C62-4155-AF7C-506C6BC0B57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38101</xdr:rowOff>
    </xdr:from>
    <xdr:ext cx="4030980" cy="927189"/>
    <xdr:pic>
      <xdr:nvPicPr>
        <xdr:cNvPr id="2" name="Afbeelding 1">
          <a:extLst>
            <a:ext uri="{FF2B5EF4-FFF2-40B4-BE49-F238E27FC236}">
              <a16:creationId xmlns:a16="http://schemas.microsoft.com/office/drawing/2014/main" id="{0C518671-1D80-4D6A-81BC-A991163FE0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1"/>
          <a:ext cx="4030980" cy="92718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B6497-495E-49D9-9108-CDC50707DFCB}">
  <dimension ref="A2:Q31"/>
  <sheetViews>
    <sheetView tabSelected="1" zoomScaleNormal="100" workbookViewId="0">
      <selection activeCell="L7" sqref="L7"/>
    </sheetView>
  </sheetViews>
  <sheetFormatPr defaultRowHeight="15" x14ac:dyDescent="0.25"/>
  <cols>
    <col min="1" max="1" width="14" customWidth="1"/>
    <col min="2" max="2" width="14.5703125" customWidth="1"/>
    <col min="3" max="3" width="7.85546875" style="1" bestFit="1" customWidth="1"/>
    <col min="4" max="4" width="8.28515625" style="1" customWidth="1"/>
    <col min="5" max="5" width="10.85546875" customWidth="1"/>
    <col min="6" max="6" width="8.5703125" style="1" customWidth="1"/>
    <col min="7" max="7" width="7.7109375" customWidth="1"/>
    <col min="8" max="8" width="12.85546875" style="1" bestFit="1" customWidth="1"/>
    <col min="9" max="9" width="13.85546875" style="1" customWidth="1"/>
    <col min="10" max="10" width="12.85546875" style="1" customWidth="1"/>
    <col min="11" max="11" width="9.28515625" style="1" bestFit="1" customWidth="1"/>
    <col min="12" max="12" width="12.85546875" style="1" bestFit="1" customWidth="1"/>
    <col min="13" max="13" width="6.28515625" customWidth="1"/>
    <col min="14" max="16" width="12.7109375" bestFit="1" customWidth="1"/>
    <col min="17" max="18" width="11.28515625" bestFit="1" customWidth="1"/>
    <col min="19" max="19" width="12.7109375" bestFit="1" customWidth="1"/>
    <col min="20" max="20" width="4.28515625" customWidth="1"/>
    <col min="21" max="21" width="10.28515625" bestFit="1" customWidth="1"/>
    <col min="22" max="22" width="12.7109375" bestFit="1" customWidth="1"/>
  </cols>
  <sheetData>
    <row r="2" spans="1:17" ht="31.5" x14ac:dyDescent="0.5">
      <c r="L2" s="2" t="s">
        <v>24</v>
      </c>
    </row>
    <row r="3" spans="1:17" x14ac:dyDescent="0.25">
      <c r="L3" s="3"/>
    </row>
    <row r="4" spans="1:17" x14ac:dyDescent="0.25">
      <c r="L4" s="30" t="s">
        <v>31</v>
      </c>
    </row>
    <row r="5" spans="1:17" x14ac:dyDescent="0.25">
      <c r="L5" s="3"/>
    </row>
    <row r="6" spans="1:17" s="7" customFormat="1" ht="45" x14ac:dyDescent="0.25">
      <c r="A6" s="4" t="s">
        <v>5</v>
      </c>
      <c r="B6" s="4" t="s">
        <v>6</v>
      </c>
      <c r="C6" s="4" t="s">
        <v>7</v>
      </c>
      <c r="D6" s="5" t="s">
        <v>8</v>
      </c>
      <c r="E6" s="6" t="s">
        <v>9</v>
      </c>
      <c r="F6" s="6" t="s">
        <v>10</v>
      </c>
      <c r="G6" s="6" t="s">
        <v>11</v>
      </c>
      <c r="H6" s="5" t="s">
        <v>0</v>
      </c>
      <c r="I6" s="5" t="s">
        <v>12</v>
      </c>
      <c r="J6" s="6" t="s">
        <v>25</v>
      </c>
      <c r="K6" s="6" t="s">
        <v>13</v>
      </c>
      <c r="L6" s="6" t="s">
        <v>14</v>
      </c>
    </row>
    <row r="7" spans="1:17" x14ac:dyDescent="0.25">
      <c r="A7" s="31">
        <v>0</v>
      </c>
      <c r="B7" s="8" t="s">
        <v>1</v>
      </c>
      <c r="C7" s="8">
        <v>393</v>
      </c>
      <c r="D7" s="8">
        <v>2</v>
      </c>
      <c r="E7" s="9">
        <v>99</v>
      </c>
      <c r="F7" s="8">
        <v>20</v>
      </c>
      <c r="G7" s="47">
        <v>67.900000000000006</v>
      </c>
      <c r="H7" s="48">
        <v>414000</v>
      </c>
      <c r="I7" s="49">
        <f>270000*C7/1000</f>
        <v>106110</v>
      </c>
      <c r="J7" s="10">
        <f>H7-I7</f>
        <v>307890</v>
      </c>
      <c r="K7" s="10">
        <v>750</v>
      </c>
      <c r="L7" s="10">
        <f>(I7*1.12)+(J7*1.21)+(K7*1.21)</f>
        <v>492297.6</v>
      </c>
      <c r="N7" s="75"/>
      <c r="P7" s="50"/>
    </row>
    <row r="8" spans="1:17" x14ac:dyDescent="0.25">
      <c r="A8" s="32">
        <v>1</v>
      </c>
      <c r="B8" s="8" t="s">
        <v>2</v>
      </c>
      <c r="C8" s="33">
        <v>170</v>
      </c>
      <c r="D8" s="33">
        <v>1</v>
      </c>
      <c r="E8" s="32">
        <v>57</v>
      </c>
      <c r="F8" s="46">
        <v>9.4</v>
      </c>
      <c r="G8" s="51"/>
      <c r="H8" s="48">
        <v>269000</v>
      </c>
      <c r="I8" s="49">
        <f>270000*C8/1000</f>
        <v>45900</v>
      </c>
      <c r="J8" s="10">
        <f t="shared" ref="J8:J10" si="0">H8-I8</f>
        <v>223100</v>
      </c>
      <c r="K8" s="10">
        <v>750</v>
      </c>
      <c r="L8" s="10">
        <f t="shared" ref="L8:L10" si="1">(I8*1.12)+(J8*1.21)+(K8*1.21)</f>
        <v>322266.5</v>
      </c>
      <c r="N8" s="75"/>
      <c r="O8" s="11"/>
      <c r="P8" s="50"/>
    </row>
    <row r="9" spans="1:17" x14ac:dyDescent="0.25">
      <c r="A9" s="32">
        <v>1</v>
      </c>
      <c r="B9" s="8" t="s">
        <v>3</v>
      </c>
      <c r="C9" s="33">
        <v>169</v>
      </c>
      <c r="D9" s="33">
        <v>1</v>
      </c>
      <c r="E9" s="34">
        <v>57</v>
      </c>
      <c r="F9" s="52">
        <v>9.6</v>
      </c>
      <c r="G9" s="53"/>
      <c r="H9" s="48">
        <v>268500</v>
      </c>
      <c r="I9" s="49">
        <f>270000*C9/1000</f>
        <v>45630</v>
      </c>
      <c r="J9" s="10">
        <f t="shared" si="0"/>
        <v>222870</v>
      </c>
      <c r="K9" s="10">
        <v>750</v>
      </c>
      <c r="L9" s="10">
        <f t="shared" si="1"/>
        <v>321685.80000000005</v>
      </c>
      <c r="N9" s="75"/>
      <c r="O9" s="73"/>
      <c r="P9" s="50"/>
    </row>
    <row r="10" spans="1:17" x14ac:dyDescent="0.25">
      <c r="A10" s="32">
        <v>2</v>
      </c>
      <c r="B10" s="8" t="s">
        <v>4</v>
      </c>
      <c r="C10" s="33">
        <v>211</v>
      </c>
      <c r="D10" s="33">
        <v>1</v>
      </c>
      <c r="E10" s="34">
        <v>71</v>
      </c>
      <c r="F10" s="52">
        <v>12.5</v>
      </c>
      <c r="G10" s="54"/>
      <c r="H10" s="48">
        <v>319000</v>
      </c>
      <c r="I10" s="49">
        <f>270000*C10/1000</f>
        <v>56970</v>
      </c>
      <c r="J10" s="10">
        <f t="shared" si="0"/>
        <v>262030</v>
      </c>
      <c r="K10" s="10">
        <v>750</v>
      </c>
      <c r="L10" s="10">
        <f t="shared" si="1"/>
        <v>381770.2</v>
      </c>
      <c r="N10" s="75"/>
      <c r="O10" s="12"/>
      <c r="P10" s="55"/>
      <c r="Q10" s="55"/>
    </row>
    <row r="11" spans="1:17" ht="15.75" x14ac:dyDescent="0.25">
      <c r="A11" s="78"/>
      <c r="B11" s="78"/>
      <c r="C11" s="78"/>
      <c r="D11" s="78"/>
      <c r="E11" s="36">
        <f>SUM(E7:E10)</f>
        <v>284</v>
      </c>
      <c r="F11" s="37">
        <f>SUM(F7:F10)</f>
        <v>51.5</v>
      </c>
      <c r="G11" s="37">
        <f>SUM(G7:G10)</f>
        <v>67.900000000000006</v>
      </c>
      <c r="H11" s="38"/>
      <c r="I11" s="13"/>
      <c r="J11" s="15"/>
      <c r="K11" s="15"/>
      <c r="N11" s="75"/>
      <c r="P11" s="19"/>
      <c r="Q11" s="19"/>
    </row>
    <row r="12" spans="1:17" ht="15.75" x14ac:dyDescent="0.25">
      <c r="A12" s="35"/>
      <c r="B12" s="39"/>
      <c r="C12" s="40"/>
      <c r="D12" s="40"/>
      <c r="E12" s="39"/>
      <c r="F12" s="40"/>
      <c r="G12" s="39"/>
      <c r="H12" s="40"/>
      <c r="I12" s="15"/>
      <c r="N12" s="75"/>
      <c r="P12" s="50"/>
    </row>
    <row r="13" spans="1:17" ht="26.25" x14ac:dyDescent="0.25">
      <c r="A13" s="79" t="s">
        <v>28</v>
      </c>
      <c r="B13" s="80"/>
      <c r="C13" s="80"/>
      <c r="D13" s="80"/>
      <c r="E13" s="80"/>
      <c r="F13" s="80"/>
      <c r="G13" s="80"/>
      <c r="H13" s="80"/>
      <c r="I13" s="16"/>
      <c r="J13" s="17"/>
      <c r="K13" s="17"/>
      <c r="N13" s="75"/>
      <c r="P13" s="50"/>
    </row>
    <row r="14" spans="1:17" x14ac:dyDescent="0.25">
      <c r="A14" s="81"/>
      <c r="B14" s="81"/>
      <c r="C14" s="81"/>
      <c r="D14" s="81"/>
      <c r="E14" s="81"/>
      <c r="F14" s="81"/>
      <c r="G14" s="81"/>
      <c r="H14" s="81"/>
      <c r="I14" s="18"/>
      <c r="N14" s="75"/>
      <c r="P14" s="50"/>
    </row>
    <row r="15" spans="1:17" s="23" customFormat="1" ht="30" x14ac:dyDescent="0.25">
      <c r="A15" s="82" t="s">
        <v>15</v>
      </c>
      <c r="B15" s="83"/>
      <c r="C15" s="41" t="s">
        <v>7</v>
      </c>
      <c r="D15" s="42" t="s">
        <v>16</v>
      </c>
      <c r="E15" s="56"/>
      <c r="F15" s="57"/>
      <c r="G15" s="57"/>
      <c r="H15" s="43" t="s">
        <v>0</v>
      </c>
      <c r="I15" s="21" t="s">
        <v>12</v>
      </c>
      <c r="J15" s="22" t="s">
        <v>25</v>
      </c>
      <c r="K15" s="20"/>
      <c r="L15" s="6" t="s">
        <v>17</v>
      </c>
      <c r="N15" s="75"/>
      <c r="P15" s="58"/>
    </row>
    <row r="16" spans="1:17" x14ac:dyDescent="0.25">
      <c r="A16" s="44" t="s">
        <v>18</v>
      </c>
      <c r="B16" s="45"/>
      <c r="C16" s="46">
        <v>22</v>
      </c>
      <c r="D16" s="46">
        <v>12.5</v>
      </c>
      <c r="E16" s="59"/>
      <c r="F16" s="60"/>
      <c r="G16" s="61"/>
      <c r="H16" s="62">
        <v>27500</v>
      </c>
      <c r="I16" s="63">
        <f>270000*C16/1000</f>
        <v>5940</v>
      </c>
      <c r="J16" s="64">
        <f>H16-I16</f>
        <v>21560</v>
      </c>
      <c r="K16" s="65"/>
      <c r="L16" s="76">
        <f>(I16*1.12)+(J16*1.21)+(K16*1.21)</f>
        <v>32740.399999999998</v>
      </c>
      <c r="M16" s="74"/>
      <c r="N16" s="75"/>
      <c r="O16" s="55"/>
      <c r="P16" s="50"/>
    </row>
    <row r="17" spans="1:16" x14ac:dyDescent="0.25">
      <c r="A17" s="77" t="s">
        <v>19</v>
      </c>
      <c r="B17" s="77"/>
      <c r="C17" s="46">
        <v>11</v>
      </c>
      <c r="D17" s="66">
        <v>8.9</v>
      </c>
      <c r="E17" s="59"/>
      <c r="F17" s="60"/>
      <c r="G17" s="61"/>
      <c r="H17" s="67">
        <f>D17*1600</f>
        <v>14240</v>
      </c>
      <c r="I17" s="63">
        <f>270000*C17/1000</f>
        <v>2970</v>
      </c>
      <c r="J17" s="64">
        <f t="shared" ref="J17:J20" si="2">H17-I17</f>
        <v>11270</v>
      </c>
      <c r="K17" s="68"/>
      <c r="L17" s="76">
        <f>(I17*1.12)+(J17*1.21)+(K17*1.21)</f>
        <v>16963.099999999999</v>
      </c>
      <c r="M17" s="74"/>
      <c r="N17" s="75"/>
      <c r="O17" s="55"/>
      <c r="P17" s="50"/>
    </row>
    <row r="18" spans="1:16" x14ac:dyDescent="0.25">
      <c r="A18" s="77" t="s">
        <v>20</v>
      </c>
      <c r="B18" s="77"/>
      <c r="C18" s="46">
        <v>11</v>
      </c>
      <c r="D18" s="66">
        <v>9.3000000000000007</v>
      </c>
      <c r="E18" s="59"/>
      <c r="F18" s="60"/>
      <c r="G18" s="61"/>
      <c r="H18" s="67">
        <f>D18*1600</f>
        <v>14880.000000000002</v>
      </c>
      <c r="I18" s="63">
        <f>270000*C18/1000</f>
        <v>2970</v>
      </c>
      <c r="J18" s="64">
        <f t="shared" si="2"/>
        <v>11910.000000000002</v>
      </c>
      <c r="K18" s="68"/>
      <c r="L18" s="76">
        <f>(I18*1.12)+(J18*1.21)+(K18*1.21)</f>
        <v>17737.500000000004</v>
      </c>
      <c r="M18" s="74"/>
      <c r="N18" s="75"/>
      <c r="P18" s="50"/>
    </row>
    <row r="19" spans="1:16" x14ac:dyDescent="0.25">
      <c r="A19" s="77" t="s">
        <v>21</v>
      </c>
      <c r="B19" s="77"/>
      <c r="C19" s="46">
        <v>7</v>
      </c>
      <c r="D19" s="66">
        <v>6.5</v>
      </c>
      <c r="E19" s="59"/>
      <c r="F19" s="60"/>
      <c r="G19" s="61"/>
      <c r="H19" s="67">
        <f>D19*1700</f>
        <v>11050</v>
      </c>
      <c r="I19" s="63">
        <f>270000*C19/1000</f>
        <v>1890</v>
      </c>
      <c r="J19" s="64">
        <f t="shared" si="2"/>
        <v>9160</v>
      </c>
      <c r="K19" s="68"/>
      <c r="L19" s="76">
        <f>(I19*1.12)+(J19*1.21)+(K19*1.21)</f>
        <v>13200.400000000001</v>
      </c>
      <c r="M19" s="74"/>
      <c r="N19" s="75"/>
      <c r="P19" s="50"/>
    </row>
    <row r="20" spans="1:16" x14ac:dyDescent="0.25">
      <c r="A20" s="77" t="s">
        <v>22</v>
      </c>
      <c r="B20" s="77"/>
      <c r="C20" s="46">
        <v>6</v>
      </c>
      <c r="D20" s="66">
        <v>5.4</v>
      </c>
      <c r="E20" s="69"/>
      <c r="F20" s="70"/>
      <c r="G20" s="71"/>
      <c r="H20" s="67">
        <f>D20*1700</f>
        <v>9180</v>
      </c>
      <c r="I20" s="63">
        <f>270000*C20/1000</f>
        <v>1620</v>
      </c>
      <c r="J20" s="64">
        <f t="shared" si="2"/>
        <v>7560</v>
      </c>
      <c r="K20" s="72"/>
      <c r="L20" s="76">
        <f t="shared" ref="L20" si="3">(I20*1.12)+(J20*1.21)+(K20*1.21)</f>
        <v>10962</v>
      </c>
      <c r="M20" s="74"/>
      <c r="N20" s="75"/>
      <c r="P20" s="50"/>
    </row>
    <row r="22" spans="1:16" x14ac:dyDescent="0.25">
      <c r="A22" s="25" t="s">
        <v>26</v>
      </c>
      <c r="N22" s="24"/>
      <c r="O22" s="24"/>
      <c r="P22" s="24"/>
    </row>
    <row r="23" spans="1:16" x14ac:dyDescent="0.25">
      <c r="A23" s="26" t="s">
        <v>27</v>
      </c>
      <c r="L23" s="14"/>
    </row>
    <row r="24" spans="1:16" x14ac:dyDescent="0.25">
      <c r="A24" s="26"/>
      <c r="L24" s="14"/>
    </row>
    <row r="25" spans="1:16" x14ac:dyDescent="0.25">
      <c r="A25" s="27" t="s">
        <v>29</v>
      </c>
      <c r="N25" s="24"/>
    </row>
    <row r="26" spans="1:16" x14ac:dyDescent="0.25">
      <c r="A26" t="s">
        <v>30</v>
      </c>
    </row>
    <row r="27" spans="1:16" x14ac:dyDescent="0.25">
      <c r="A27" s="27" t="s">
        <v>23</v>
      </c>
      <c r="B27" s="29"/>
      <c r="C27" s="29"/>
    </row>
    <row r="28" spans="1:16" x14ac:dyDescent="0.25">
      <c r="A28" s="28"/>
      <c r="B28" s="29"/>
      <c r="C28" s="29"/>
    </row>
    <row r="29" spans="1:16" x14ac:dyDescent="0.25">
      <c r="A29" s="28"/>
      <c r="B29" s="29"/>
      <c r="C29" s="29"/>
    </row>
    <row r="30" spans="1:16" x14ac:dyDescent="0.25">
      <c r="A30" s="28"/>
      <c r="B30" s="29"/>
      <c r="C30" s="29"/>
    </row>
    <row r="31" spans="1:16" x14ac:dyDescent="0.25">
      <c r="A31" s="28"/>
      <c r="B31" s="29"/>
      <c r="C31" s="29"/>
    </row>
  </sheetData>
  <mergeCells count="8">
    <mergeCell ref="A19:B19"/>
    <mergeCell ref="A20:B20"/>
    <mergeCell ref="A11:D11"/>
    <mergeCell ref="A13:H13"/>
    <mergeCell ref="A14:H14"/>
    <mergeCell ref="A15:B15"/>
    <mergeCell ref="A17:B17"/>
    <mergeCell ref="A18:B18"/>
  </mergeCells>
  <pageMargins left="0.7" right="0.7" top="0.75" bottom="0.75" header="0.3" footer="0.3"/>
  <pageSetup paperSize="9" scale="8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 Mintjens</dc:creator>
  <cp:lastModifiedBy>Jens Urbain | Home4You</cp:lastModifiedBy>
  <cp:lastPrinted>2025-10-26T15:20:07Z</cp:lastPrinted>
  <dcterms:created xsi:type="dcterms:W3CDTF">2023-08-05T16:10:45Z</dcterms:created>
  <dcterms:modified xsi:type="dcterms:W3CDTF">2026-02-01T13:21:02Z</dcterms:modified>
</cp:coreProperties>
</file>